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yroll Summa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<sst xmlns="http://schemas.openxmlformats.org/spreadsheetml/2006/main" count="49" uniqueCount="47">
  <si>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 xml:space="preserve">PAYROLL SUMMARY — SAMPLE (Sunrise Farms Ltd, fictional)</t>
  </si>
  <si>
    <t xml:space="preserve">Fictional company and employees. Built to demonstrate payroll structure only, no real employer data.</t>
  </si>
  <si>
    <t xml:space="preserve">Pay period:</t>
  </si>
  <si>
    <t xml:space="preserve">August 2026</t>
  </si>
  <si>
    <t xml:space="preserve">Emp. No.</t>
  </si>
  <si>
    <t xml:space="preserve">Employee Name</t>
  </si>
  <si>
    <t xml:space="preserve">Position</t>
  </si>
  <si>
    <t xml:space="preserve">Basic Salary (ZMW)</t>
  </si>
  <si>
    <t xml:space="preserve">Housing Allowance</t>
  </si>
  <si>
    <t xml:space="preserve">Transport Allowance</t>
  </si>
  <si>
    <t xml:space="preserve">Gross Pay</t>
  </si>
  <si>
    <t xml:space="preserve">NAPSA (5%, capped)</t>
  </si>
  <si>
    <t xml:space="preserve">PAYE</t>
  </si>
  <si>
    <t xml:space="preserve">Net Pay</t>
  </si>
  <si>
    <t xml:space="preserve">EMP-001</t>
  </si>
  <si>
    <t xml:space="preserve">Mwansa Chileshe</t>
  </si>
  <si>
    <t xml:space="preserve">Farm Supervisor</t>
  </si>
  <si>
    <t xml:space="preserve">EMP-002</t>
  </si>
  <si>
    <t xml:space="preserve">Bwalya Mumba</t>
  </si>
  <si>
    <t xml:space="preserve">Accounts Clerk</t>
  </si>
  <si>
    <t xml:space="preserve">EMP-003</t>
  </si>
  <si>
    <t xml:space="preserve">Chanda Zulu</t>
  </si>
  <si>
    <t xml:space="preserve">Machine Operator</t>
  </si>
  <si>
    <t xml:space="preserve">EMP-004</t>
  </si>
  <si>
    <t xml:space="preserve">Natasha Phiri</t>
  </si>
  <si>
    <t xml:space="preserve">Sales Assistant</t>
  </si>
  <si>
    <t xml:space="preserve">EMP-005</t>
  </si>
  <si>
    <t xml:space="preserve">Kondwani Banda</t>
  </si>
  <si>
    <t xml:space="preserve">General Worker</t>
  </si>
  <si>
    <t xml:space="preserve">EMP-006</t>
  </si>
  <si>
    <t xml:space="preserve">Ruth Mulenga</t>
  </si>
  <si>
    <t xml:space="preserve">EMP-007</t>
  </si>
  <si>
    <t xml:space="preserve">Emmanuel Tembo</t>
  </si>
  <si>
    <t xml:space="preserve">Driver</t>
  </si>
  <si>
    <t xml:space="preserve">EMP-008</t>
  </si>
  <si>
    <t xml:space="preserve">Grace Sakala</t>
  </si>
  <si>
    <t xml:space="preserve">Storekeeper</t>
  </si>
  <si>
    <t xml:space="preserve">EMP-009</t>
  </si>
  <si>
    <t xml:space="preserve">Given Lungu</t>
  </si>
  <si>
    <t xml:space="preserve">Security Guard</t>
  </si>
  <si>
    <t xml:space="preserve">EMP-010</t>
  </si>
  <si>
    <t xml:space="preserve">Mercy Kalunga</t>
  </si>
  <si>
    <t xml:space="preserve">TOTAL</t>
  </si>
  <si>
    <t xml:space="preserve">Notes</t>
  </si>
  <si>
    <t xml:space="preserve">• NAPSA is modeled at 5% of basic salary, capped at a sample ceiling of ZMW 1,128.10 (illustrative figure, not the current statutory cap).</t>
  </si>
  <si>
    <t xml:space="preserve">• PAYE bands are simplified for demonstration and do not reflect the exact current ZRA schedule. Replace with the live bands for real payroll use.</t>
  </si>
  <si>
    <t xml:space="preserve">• Blue text = intended input cells (employee details, basic salary, allowances). Black text = formulas.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</si>
</sst>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937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3F1E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3F1E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7" min="5" style="0" width="1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 t="s">
        <v>2</v>
      </c>
      <c r="B3" s="4" t="s">
        <v>3</v>
      </c>
    </row>
    <row r="5" customFormat="false" ht="23.85" hidden="false" customHeight="fals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</row>
    <row r="6" customFormat="false" ht="15" hidden="false" customHeight="false" outlineLevel="0" collapsed="false">
      <c r="A6" s="6" t="s">
        <v>14</v>
      </c>
      <c r="B6" s="6" t="s">
        <v>15</v>
      </c>
      <c r="C6" s="6" t="s">
        <v>16</v>
      </c>
      <c r="D6" s="7" t="n">
        <v>6500</v>
      </c>
      <c r="E6" s="7" t="n">
        <v>1000</v>
      </c>
      <c r="F6" s="7" t="n">
        <v>500</v>
      </c>
      <c r="G6" s="8" t="n">
        <f aca="false">D6+E6+F6</f>
        <v>8000</v>
      </c>
      <c r="H6" s="8" t="n">
        <f aca="false">MIN(D6*0.05,1128.1)</f>
        <v>325</v>
      </c>
      <c r="I6" s="8" t="n">
        <f aca="false">IF(G6-H6&lt;=5100,0,IF(G6-H6&lt;=7100,(G6-H6-5100)*0.2,IF(G6-H6&lt;=9200,400+(G6-H6-7100)*0.3,400+630+(G6-H6-9200)*0.37)))</f>
        <v>572.5</v>
      </c>
      <c r="J6" s="8" t="n">
        <f aca="false">G6-H6-I6</f>
        <v>7102.5</v>
      </c>
    </row>
    <row r="7" customFormat="false" ht="15" hidden="false" customHeight="false" outlineLevel="0" collapsed="false">
      <c r="A7" s="6" t="s">
        <v>17</v>
      </c>
      <c r="B7" s="6" t="s">
        <v>18</v>
      </c>
      <c r="C7" s="6" t="s">
        <v>19</v>
      </c>
      <c r="D7" s="7" t="n">
        <v>4800</v>
      </c>
      <c r="E7" s="7" t="n">
        <v>700</v>
      </c>
      <c r="F7" s="7" t="n">
        <v>400</v>
      </c>
      <c r="G7" s="8" t="n">
        <f aca="false">D7+E7+F7</f>
        <v>5900</v>
      </c>
      <c r="H7" s="8" t="n">
        <f aca="false">MIN(D7*0.05,1128.1)</f>
        <v>240</v>
      </c>
      <c r="I7" s="8" t="n">
        <f aca="false">IF(G7-H7&lt;=5100,0,IF(G7-H7&lt;=7100,(G7-H7-5100)*0.2,IF(G7-H7&lt;=9200,400+(G7-H7-7100)*0.3,400+630+(G7-H7-9200)*0.37)))</f>
        <v>112</v>
      </c>
      <c r="J7" s="8" t="n">
        <f aca="false">G7-H7-I7</f>
        <v>5548</v>
      </c>
    </row>
    <row r="8" customFormat="false" ht="15" hidden="false" customHeight="false" outlineLevel="0" collapsed="false">
      <c r="A8" s="6" t="s">
        <v>20</v>
      </c>
      <c r="B8" s="6" t="s">
        <v>21</v>
      </c>
      <c r="C8" s="6" t="s">
        <v>22</v>
      </c>
      <c r="D8" s="7" t="n">
        <v>3600</v>
      </c>
      <c r="E8" s="7" t="n">
        <v>500</v>
      </c>
      <c r="F8" s="7" t="n">
        <v>350</v>
      </c>
      <c r="G8" s="8" t="n">
        <f aca="false">D8+E8+F8</f>
        <v>4450</v>
      </c>
      <c r="H8" s="8" t="n">
        <f aca="false">MIN(D8*0.05,1128.1)</f>
        <v>180</v>
      </c>
      <c r="I8" s="8" t="n">
        <f aca="false">IF(G8-H8&lt;=5100,0,IF(G8-H8&lt;=7100,(G8-H8-5100)*0.2,IF(G8-H8&lt;=9200,400+(G8-H8-7100)*0.3,400+630+(G8-H8-9200)*0.37)))</f>
        <v>0</v>
      </c>
      <c r="J8" s="8" t="n">
        <f aca="false">G8-H8-I8</f>
        <v>4270</v>
      </c>
    </row>
    <row r="9" customFormat="false" ht="15" hidden="false" customHeight="false" outlineLevel="0" collapsed="false">
      <c r="A9" s="6" t="s">
        <v>23</v>
      </c>
      <c r="B9" s="6" t="s">
        <v>24</v>
      </c>
      <c r="C9" s="6" t="s">
        <v>25</v>
      </c>
      <c r="D9" s="7" t="n">
        <v>3200</v>
      </c>
      <c r="E9" s="7" t="n">
        <v>500</v>
      </c>
      <c r="F9" s="7" t="n">
        <v>300</v>
      </c>
      <c r="G9" s="8" t="n">
        <f aca="false">D9+E9+F9</f>
        <v>4000</v>
      </c>
      <c r="H9" s="8" t="n">
        <f aca="false">MIN(D9*0.05,1128.1)</f>
        <v>160</v>
      </c>
      <c r="I9" s="8" t="n">
        <f aca="false">IF(G9-H9&lt;=5100,0,IF(G9-H9&lt;=7100,(G9-H9-5100)*0.2,IF(G9-H9&lt;=9200,400+(G9-H9-7100)*0.3,400+630+(G9-H9-9200)*0.37)))</f>
        <v>0</v>
      </c>
      <c r="J9" s="8" t="n">
        <f aca="false">G9-H9-I9</f>
        <v>3840</v>
      </c>
    </row>
    <row r="10" customFormat="false" ht="15" hidden="false" customHeight="false" outlineLevel="0" collapsed="false">
      <c r="A10" s="6" t="s">
        <v>26</v>
      </c>
      <c r="B10" s="6" t="s">
        <v>27</v>
      </c>
      <c r="C10" s="6" t="s">
        <v>28</v>
      </c>
      <c r="D10" s="7" t="n">
        <v>2800</v>
      </c>
      <c r="E10" s="7" t="n">
        <v>400</v>
      </c>
      <c r="F10" s="7" t="n">
        <v>250</v>
      </c>
      <c r="G10" s="8" t="n">
        <f aca="false">D10+E10+F10</f>
        <v>3450</v>
      </c>
      <c r="H10" s="8" t="n">
        <f aca="false">MIN(D10*0.05,1128.1)</f>
        <v>140</v>
      </c>
      <c r="I10" s="8" t="n">
        <f aca="false">IF(G10-H10&lt;=5100,0,IF(G10-H10&lt;=7100,(G10-H10-5100)*0.2,IF(G10-H10&lt;=9200,400+(G10-H10-7100)*0.3,400+630+(G10-H10-9200)*0.37)))</f>
        <v>0</v>
      </c>
      <c r="J10" s="8" t="n">
        <f aca="false">G10-H10-I10</f>
        <v>3310</v>
      </c>
    </row>
    <row r="11" customFormat="false" ht="15" hidden="false" customHeight="false" outlineLevel="0" collapsed="false">
      <c r="A11" s="6" t="s">
        <v>29</v>
      </c>
      <c r="B11" s="6" t="s">
        <v>30</v>
      </c>
      <c r="C11" s="6" t="s">
        <v>28</v>
      </c>
      <c r="D11" s="7" t="n">
        <v>2800</v>
      </c>
      <c r="E11" s="7" t="n">
        <v>400</v>
      </c>
      <c r="F11" s="7" t="n">
        <v>250</v>
      </c>
      <c r="G11" s="8" t="n">
        <f aca="false">D11+E11+F11</f>
        <v>3450</v>
      </c>
      <c r="H11" s="8" t="n">
        <f aca="false">MIN(D11*0.05,1128.1)</f>
        <v>140</v>
      </c>
      <c r="I11" s="8" t="n">
        <f aca="false">IF(G11-H11&lt;=5100,0,IF(G11-H11&lt;=7100,(G11-H11-5100)*0.2,IF(G11-H11&lt;=9200,400+(G11-H11-7100)*0.3,400+630+(G11-H11-9200)*0.37)))</f>
        <v>0</v>
      </c>
      <c r="J11" s="8" t="n">
        <f aca="false">G11-H11-I11</f>
        <v>3310</v>
      </c>
    </row>
    <row r="12" customFormat="false" ht="15" hidden="false" customHeight="false" outlineLevel="0" collapsed="false">
      <c r="A12" s="6" t="s">
        <v>31</v>
      </c>
      <c r="B12" s="6" t="s">
        <v>32</v>
      </c>
      <c r="C12" s="6" t="s">
        <v>33</v>
      </c>
      <c r="D12" s="7" t="n">
        <v>3400</v>
      </c>
      <c r="E12" s="7" t="n">
        <v>500</v>
      </c>
      <c r="F12" s="7" t="n">
        <v>400</v>
      </c>
      <c r="G12" s="8" t="n">
        <f aca="false">D12+E12+F12</f>
        <v>4300</v>
      </c>
      <c r="H12" s="8" t="n">
        <f aca="false">MIN(D12*0.05,1128.1)</f>
        <v>170</v>
      </c>
      <c r="I12" s="8" t="n">
        <f aca="false">IF(G12-H12&lt;=5100,0,IF(G12-H12&lt;=7100,(G12-H12-5100)*0.2,IF(G12-H12&lt;=9200,400+(G12-H12-7100)*0.3,400+630+(G12-H12-9200)*0.37)))</f>
        <v>0</v>
      </c>
      <c r="J12" s="8" t="n">
        <f aca="false">G12-H12-I12</f>
        <v>4130</v>
      </c>
    </row>
    <row r="13" customFormat="false" ht="15" hidden="false" customHeight="false" outlineLevel="0" collapsed="false">
      <c r="A13" s="6" t="s">
        <v>34</v>
      </c>
      <c r="B13" s="6" t="s">
        <v>35</v>
      </c>
      <c r="C13" s="6" t="s">
        <v>36</v>
      </c>
      <c r="D13" s="7" t="n">
        <v>3800</v>
      </c>
      <c r="E13" s="7" t="n">
        <v>500</v>
      </c>
      <c r="F13" s="7" t="n">
        <v>300</v>
      </c>
      <c r="G13" s="8" t="n">
        <f aca="false">D13+E13+F13</f>
        <v>4600</v>
      </c>
      <c r="H13" s="8" t="n">
        <f aca="false">MIN(D13*0.05,1128.1)</f>
        <v>190</v>
      </c>
      <c r="I13" s="8" t="n">
        <f aca="false">IF(G13-H13&lt;=5100,0,IF(G13-H13&lt;=7100,(G13-H13-5100)*0.2,IF(G13-H13&lt;=9200,400+(G13-H13-7100)*0.3,400+630+(G13-H13-9200)*0.37)))</f>
        <v>0</v>
      </c>
      <c r="J13" s="8" t="n">
        <f aca="false">G13-H13-I13</f>
        <v>4410</v>
      </c>
    </row>
    <row r="14" customFormat="false" ht="15" hidden="false" customHeight="false" outlineLevel="0" collapsed="false">
      <c r="A14" s="6" t="s">
        <v>37</v>
      </c>
      <c r="B14" s="6" t="s">
        <v>38</v>
      </c>
      <c r="C14" s="6" t="s">
        <v>39</v>
      </c>
      <c r="D14" s="7" t="n">
        <v>2600</v>
      </c>
      <c r="E14" s="7" t="n">
        <v>400</v>
      </c>
      <c r="F14" s="7" t="n">
        <v>250</v>
      </c>
      <c r="G14" s="8" t="n">
        <f aca="false">D14+E14+F14</f>
        <v>3250</v>
      </c>
      <c r="H14" s="8" t="n">
        <f aca="false">MIN(D14*0.05,1128.1)</f>
        <v>130</v>
      </c>
      <c r="I14" s="8" t="n">
        <f aca="false">IF(G14-H14&lt;=5100,0,IF(G14-H14&lt;=7100,(G14-H14-5100)*0.2,IF(G14-H14&lt;=9200,400+(G14-H14-7100)*0.3,400+630+(G14-H14-9200)*0.37)))</f>
        <v>0</v>
      </c>
      <c r="J14" s="8" t="n">
        <f aca="false">G14-H14-I14</f>
        <v>3120</v>
      </c>
    </row>
    <row r="15" customFormat="false" ht="15" hidden="false" customHeight="false" outlineLevel="0" collapsed="false">
      <c r="A15" s="6" t="s">
        <v>40</v>
      </c>
      <c r="B15" s="6" t="s">
        <v>41</v>
      </c>
      <c r="C15" s="6" t="s">
        <v>28</v>
      </c>
      <c r="D15" s="7" t="n">
        <v>2800</v>
      </c>
      <c r="E15" s="7" t="n">
        <v>400</v>
      </c>
      <c r="F15" s="7" t="n">
        <v>250</v>
      </c>
      <c r="G15" s="8" t="n">
        <f aca="false">D15+E15+F15</f>
        <v>3450</v>
      </c>
      <c r="H15" s="8" t="n">
        <f aca="false">MIN(D15*0.05,1128.1)</f>
        <v>140</v>
      </c>
      <c r="I15" s="8" t="n">
        <f aca="false">IF(G15-H15&lt;=5100,0,IF(G15-H15&lt;=7100,(G15-H15-5100)*0.2,IF(G15-H15&lt;=9200,400+(G15-H15-7100)*0.3,400+630+(G15-H15-9200)*0.37)))</f>
        <v>0</v>
      </c>
      <c r="J15" s="8" t="n">
        <f aca="false">G15-H15-I15</f>
        <v>3310</v>
      </c>
    </row>
    <row r="16" customFormat="false" ht="15" hidden="false" customHeight="false" outlineLevel="0" collapsed="false">
      <c r="A16" s="9"/>
      <c r="B16" s="10" t="s">
        <v>42</v>
      </c>
      <c r="C16" s="9"/>
      <c r="D16" s="11" t="n">
        <f aca="false">SUM(D6:D15)</f>
        <v>36300</v>
      </c>
      <c r="E16" s="11" t="n">
        <f aca="false">SUM(E6:E15)</f>
        <v>5300</v>
      </c>
      <c r="F16" s="11" t="n">
        <f aca="false">SUM(F6:F15)</f>
        <v>3250</v>
      </c>
      <c r="G16" s="11" t="n">
        <f aca="false">SUM(G6:G15)</f>
        <v>44850</v>
      </c>
      <c r="H16" s="11" t="n">
        <f aca="false">SUM(H6:H15)</f>
        <v>1815</v>
      </c>
      <c r="I16" s="11" t="n">
        <f aca="false">SUM(I6:I15)</f>
        <v>684.5</v>
      </c>
      <c r="J16" s="11" t="n">
        <f aca="false">SUM(J6:J15)</f>
        <v>42350.5</v>
      </c>
    </row>
    <row r="18" customFormat="false" ht="15" hidden="false" customHeight="false" outlineLevel="0" collapsed="false">
      <c r="A18" s="3" t="s">
        <v>43</v>
      </c>
    </row>
    <row r="19" customFormat="false" ht="15" hidden="false" customHeight="false" outlineLevel="0" collapsed="false">
      <c r="A19" s="2" t="s">
        <v>44</v>
      </c>
      <c r="B19" s="2"/>
      <c r="C19" s="2"/>
      <c r="D19" s="2"/>
      <c r="E19" s="2"/>
      <c r="F19" s="2"/>
      <c r="G19" s="2"/>
      <c r="H19" s="2"/>
      <c r="I19" s="2"/>
      <c r="J19" s="2"/>
    </row>
    <row r="20" customFormat="false" ht="15" hidden="false" customHeight="false" outlineLevel="0" collapsed="false">
      <c r="A20" s="2" t="s">
        <v>45</v>
      </c>
      <c r="B20" s="2"/>
      <c r="C20" s="2"/>
      <c r="D20" s="2"/>
      <c r="E20" s="2"/>
      <c r="F20" s="2"/>
      <c r="G20" s="2"/>
      <c r="H20" s="2"/>
      <c r="I20" s="2"/>
      <c r="J20" s="2"/>
    </row>
    <row r="21" customFormat="false" ht="15" hidden="false" customHeight="false" outlineLevel="0" collapsed="false">
      <c r="A21" s="2" t="s">
        <v>46</v>
      </c>
      <c r="B21" s="2"/>
      <c r="C21" s="2"/>
      <c r="D21" s="2"/>
      <c r="E21" s="2"/>
      <c r="F21" s="2"/>
      <c r="G21" s="2"/>
      <c r="H21" s="2"/>
      <c r="I21" s="2"/>
      <c r="J21" s="2"/>
    </row>
  </sheetData>
  <mergeCells count="5">
    <mergeCell ref="A1:J1"/>
    <mergeCell ref="A2:J2"/>
    <mergeCell ref="A19:J19"/>
    <mergeCell ref="A20:J20"/>
    <mergeCell ref="A21:J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2026-08-30T11:05:01Z</dcterms:created>
  <dc:creator>openpyxl</dc:creator>
  <dc:description/>
  <dc:language>en-US</dc:language>
  <cp:lastModifiedBy/>
  <dcterms:modified xsi:type="dcterms:W3CDTF">2026-08-30T11:05:01Z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